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днз 77" sheetId="1" r:id="rId1"/>
  </sheets>
  <definedNames/>
  <calcPr fullCalcOnLoad="1"/>
</workbook>
</file>

<file path=xl/sharedStrings.xml><?xml version="1.0" encoding="utf-8"?>
<sst xmlns="http://schemas.openxmlformats.org/spreadsheetml/2006/main" count="269" uniqueCount="159">
  <si>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</si>
  <si>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</si>
  <si>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№77 "Берізка"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</si>
  <si>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</si>
  <si>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</si>
  <si>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</si>
  <si>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</si>
  <si>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</si>
  <si>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</si>
  <si>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</si>
  <si>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</si>
  <si>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</si>
  <si>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</si>
  <si>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</si>
  <si>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</si>
  <si>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</si>
  <si>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</si>
  <si>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</si>
  <si>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</si>
  <si>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</si>
  <si>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</si>
  <si>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</si>
  <si>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</si>
  <si>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</si>
  <si>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</si>
  <si>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</si>
  <si>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</si>
  <si>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</si>
  <si>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</si>
  <si>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</si>
  <si>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</si>
  <si>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</si>
  <si>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</si>
  <si>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</si>
  <si>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</si>
  <si>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</si>
  <si>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</si>
  <si>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</si>
  <si>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</si>
  <si>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</si>
  <si>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</si>
  <si>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</si>
  <si>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</si>
  <si>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</si>
  <si>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</si>
  <si>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</si>
  <si>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</si>
  <si>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</si>
  <si>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</si>
  <si>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</si>
  <si>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</si>
  <si>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</si>
  <si>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</si>
  <si>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</si>
  <si>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</si>
  <si>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</si>
  <si>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</si>
  <si>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</si>
  <si>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</si>
  <si>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</si>
  <si>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</si>
  <si>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</si>
  <si>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</si>
  <si>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</si>
  <si>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</si>
  <si>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</si>
  <si>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</si>
  <si>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</si>
  <si>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</si>
  <si>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</si>
  <si>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</si>
  <si>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</si>
  <si>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</si>
  <si>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</si>
  <si>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</si>
  <si>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</si>
  <si>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</si>
  <si>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</si>
  <si>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</si>
  <si>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</si>
  <si>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</si>
  <si>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</si>
  <si>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</si>
  <si>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</si>
  <si>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</si>
  <si>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</si>
  <si>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</si>
  <si>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</si>
  <si>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</si>
  <si>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</si>
  <si>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</si>
  <si>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</si>
  <si>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</si>
  <si>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</si>
  <si>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</si>
  <si>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</si>
  <si>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</si>
  <si>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</si>
  <si>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</si>
  <si>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</si>
  <si>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</si>
  <si>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</si>
  <si>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</si>
  <si>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</si>
  <si>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</si>
  <si>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</si>
  <si>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</si>
  <si>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</si>
  <si>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</si>
  <si>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</si>
  <si>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</si>
  <si>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</si>
  <si>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</si>
  <si>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</si>
  <si>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</si>
  <si>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</si>
  <si>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</si>
  <si>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</si>
  <si>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</si>
  <si>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</si>
  <si>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</si>
  <si>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</si>
  <si>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</si>
  <si>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</si>
  <si>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</si>
  <si>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</si>
  <si>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</si>
  <si>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</si>
  <si>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</si>
  <si>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</si>
  <si>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</si>
  <si>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</si>
  <si>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</si>
  <si>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</si>
  <si>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</si>
  <si>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</si>
  <si>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</si>
  <si>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</si>
  <si>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</si>
  <si>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</si>
  <si>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</si>
  <si>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</si>
  <si>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</si>
  <si>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</si>
  <si>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</si>
  <si>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</si>
  <si>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</si>
  <si>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</si>
  <si>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</si>
  <si>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</si>
  <si>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</si>
  <si>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</si>
  <si>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</si>
  <si>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</si>
  <si>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</si>
  <si>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Інвентар м'який</t>
  </si>
  <si>
    <t>Модулі різні</t>
  </si>
  <si>
    <t>Господарчі товари</t>
  </si>
  <si>
    <t>Пісочниці на майданчику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</si>
</sst>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6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J17" sqref="J17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</row>
    <row r="2" spans="2:19" ht="15"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</row>
    <row r="3" spans="2:19" ht="15"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3" t="s">
        <v>5</v>
      </c>
      <c r="E5" s="88" t="s">
        <v>6</v>
      </c>
      <c r="F5" s="88" t="s">
        <v>7</v>
      </c>
      <c r="G5" s="88" t="s">
        <v>8</v>
      </c>
      <c r="H5" s="88" t="s">
        <v>9</v>
      </c>
      <c r="I5" s="88" t="s">
        <v>10</v>
      </c>
      <c r="J5" s="88" t="s">
        <v>11</v>
      </c>
      <c r="K5" s="88" t="s">
        <v>12</v>
      </c>
      <c r="L5" s="88" t="s">
        <v>13</v>
      </c>
      <c r="M5" s="88" t="s">
        <v>14</v>
      </c>
      <c r="N5" s="88" t="s">
        <v>15</v>
      </c>
      <c r="O5" s="88" t="s">
        <v>16</v>
      </c>
      <c r="P5" s="90" t="s">
        <v>17</v>
      </c>
    </row>
    <row r="6" spans="2:16" ht="16.5" thickBot="1" thickTop="1">
      <c r="B6" s="5">
        <v>1</v>
      </c>
      <c r="C6" s="6">
        <v>2</v>
      </c>
      <c r="D6" s="94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1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>D9+D14</f>
        <v>375897.67</v>
      </c>
      <c r="E8" s="12">
        <f>E9+E14</f>
        <v>500560.06</v>
      </c>
      <c r="F8" s="12">
        <f>F9+F14</f>
        <v>558969.32</v>
      </c>
      <c r="G8" s="12">
        <f>G9+G14</f>
        <v>563950.38</v>
      </c>
      <c r="H8" s="12">
        <f aca="true" t="shared" si="0" ref="H8:O8">H9+H14</f>
        <v>509865.88</v>
      </c>
      <c r="I8" s="12">
        <f t="shared" si="0"/>
        <v>835180.41</v>
      </c>
      <c r="J8" s="12">
        <f t="shared" si="0"/>
        <v>103924.68</v>
      </c>
      <c r="K8" s="12">
        <f t="shared" si="0"/>
        <v>324656.96</v>
      </c>
      <c r="L8" s="12">
        <f t="shared" si="0"/>
        <v>469327.02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4242332.38</v>
      </c>
    </row>
    <row r="9" spans="2:16" ht="28.5" customHeight="1">
      <c r="B9" s="13" t="s">
        <v>21</v>
      </c>
      <c r="C9" s="10">
        <v>2100</v>
      </c>
      <c r="D9" s="12">
        <f>D10</f>
        <v>349876.38</v>
      </c>
      <c r="E9" s="12">
        <f>E10</f>
        <v>343583.86</v>
      </c>
      <c r="F9" s="12">
        <f>F10</f>
        <v>355044.23</v>
      </c>
      <c r="G9" s="12">
        <f>G10</f>
        <v>380990.18</v>
      </c>
      <c r="H9" s="12">
        <f aca="true" t="shared" si="1" ref="H9:O9">H10</f>
        <v>368410.82</v>
      </c>
      <c r="I9" s="12">
        <f t="shared" si="1"/>
        <v>759690.54</v>
      </c>
      <c r="J9" s="12">
        <f t="shared" si="1"/>
        <v>81189.25</v>
      </c>
      <c r="K9" s="12">
        <f t="shared" si="1"/>
        <v>292049.71</v>
      </c>
      <c r="L9" s="12">
        <f t="shared" si="1"/>
        <v>372914.08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3303749.05</v>
      </c>
    </row>
    <row r="10" spans="2:16" ht="15" customHeight="1">
      <c r="B10" s="13" t="s">
        <v>22</v>
      </c>
      <c r="C10" s="11">
        <v>2110</v>
      </c>
      <c r="D10" s="12">
        <f>D11+D13</f>
        <v>349876.38</v>
      </c>
      <c r="E10" s="12">
        <f>E11+E13</f>
        <v>343583.86</v>
      </c>
      <c r="F10" s="12">
        <f>F11+F13</f>
        <v>355044.23</v>
      </c>
      <c r="G10" s="12">
        <f>G11+G13</f>
        <v>380990.18</v>
      </c>
      <c r="H10" s="12">
        <f aca="true" t="shared" si="3" ref="H10:O10">H11+H13</f>
        <v>368410.82</v>
      </c>
      <c r="I10" s="12">
        <f t="shared" si="3"/>
        <v>759690.54</v>
      </c>
      <c r="J10" s="12">
        <f t="shared" si="3"/>
        <v>81189.25</v>
      </c>
      <c r="K10" s="12">
        <f t="shared" si="3"/>
        <v>292049.71</v>
      </c>
      <c r="L10" s="12">
        <f t="shared" si="3"/>
        <v>372914.08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3303749.05</v>
      </c>
    </row>
    <row r="11" spans="2:16" ht="18" customHeight="1">
      <c r="B11" s="13" t="s">
        <v>23</v>
      </c>
      <c r="C11" s="11">
        <v>2111</v>
      </c>
      <c r="D11" s="12">
        <v>286340.59</v>
      </c>
      <c r="E11" s="12">
        <v>280851.49</v>
      </c>
      <c r="F11" s="12">
        <v>291215.7</v>
      </c>
      <c r="G11" s="12">
        <v>305781.62</v>
      </c>
      <c r="H11" s="12">
        <v>297868.36</v>
      </c>
      <c r="I11" s="12">
        <v>622110.84</v>
      </c>
      <c r="J11" s="12">
        <v>65961.36</v>
      </c>
      <c r="K11" s="12">
        <v>239007.16</v>
      </c>
      <c r="L11" s="12">
        <v>304990.62</v>
      </c>
      <c r="M11" s="12"/>
      <c r="N11" s="12"/>
      <c r="O11" s="12"/>
      <c r="P11" s="12">
        <f t="shared" si="2"/>
        <v>2694127.7399999998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63535.79</v>
      </c>
      <c r="E13" s="12">
        <v>62732.37</v>
      </c>
      <c r="F13" s="12">
        <v>63828.53</v>
      </c>
      <c r="G13" s="12">
        <v>75208.56</v>
      </c>
      <c r="H13" s="12">
        <v>70542.46</v>
      </c>
      <c r="I13" s="12">
        <v>137579.7</v>
      </c>
      <c r="J13" s="12">
        <v>15227.89</v>
      </c>
      <c r="K13" s="12">
        <v>53042.55</v>
      </c>
      <c r="L13" s="12">
        <v>67923.46</v>
      </c>
      <c r="M13" s="12"/>
      <c r="N13" s="12"/>
      <c r="O13" s="12"/>
      <c r="P13" s="12">
        <f t="shared" si="2"/>
        <v>609621.31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26021.29</v>
      </c>
      <c r="E14" s="12">
        <f>E15++E16+E17+E18+E19+E20+E20+E21+E28</f>
        <v>156976.2</v>
      </c>
      <c r="F14" s="12">
        <f>F15++F16+F17+F18+F19+F20+F20+F21+F28</f>
        <v>203925.08999999997</v>
      </c>
      <c r="G14" s="12">
        <f>G15++G16+G17+G18+G19+G20+G20+G21+G28</f>
        <v>182960.19999999998</v>
      </c>
      <c r="H14" s="12">
        <f aca="true" t="shared" si="4" ref="H14:O14">H15++H16+H17+H18+H19+H20+H20+H21+H28</f>
        <v>141455.06</v>
      </c>
      <c r="I14" s="12">
        <f t="shared" si="4"/>
        <v>75489.87</v>
      </c>
      <c r="J14" s="12">
        <f t="shared" si="4"/>
        <v>22735.43</v>
      </c>
      <c r="K14" s="12">
        <f t="shared" si="4"/>
        <v>32607.25</v>
      </c>
      <c r="L14" s="12">
        <f t="shared" si="4"/>
        <v>96412.94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938583.3299999998</v>
      </c>
    </row>
    <row r="15" spans="2:16" ht="28.5" customHeight="1">
      <c r="B15" s="16" t="s">
        <v>27</v>
      </c>
      <c r="C15" s="11">
        <v>2210</v>
      </c>
      <c r="D15" s="12"/>
      <c r="E15" s="12"/>
      <c r="F15" s="12">
        <v>12469</v>
      </c>
      <c r="G15" s="12">
        <v>2450</v>
      </c>
      <c r="H15" s="12">
        <v>1071</v>
      </c>
      <c r="I15" s="12"/>
      <c r="J15" s="12"/>
      <c r="K15" s="12"/>
      <c r="L15" s="12">
        <v>33602</v>
      </c>
      <c r="M15" s="12"/>
      <c r="N15" s="12"/>
      <c r="O15" s="12"/>
      <c r="P15" s="12">
        <f t="shared" si="2"/>
        <v>49592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26021.29</v>
      </c>
      <c r="E17" s="12">
        <v>48576.63</v>
      </c>
      <c r="F17" s="12">
        <v>68088.01</v>
      </c>
      <c r="G17" s="12">
        <v>86826.4</v>
      </c>
      <c r="H17" s="12">
        <v>66114.91</v>
      </c>
      <c r="I17" s="17">
        <v>24300.3</v>
      </c>
      <c r="J17" s="18"/>
      <c r="K17" s="12">
        <v>23439.33</v>
      </c>
      <c r="L17" s="12">
        <v>49921.85</v>
      </c>
      <c r="M17" s="12"/>
      <c r="N17" s="12"/>
      <c r="O17" s="12"/>
      <c r="P17" s="12">
        <f t="shared" si="2"/>
        <v>393288.72</v>
      </c>
    </row>
    <row r="18" spans="2:16" ht="15.75" customHeight="1">
      <c r="B18" s="16" t="s">
        <v>30</v>
      </c>
      <c r="C18" s="11">
        <v>2240</v>
      </c>
      <c r="D18" s="12"/>
      <c r="E18" s="12">
        <v>469.18</v>
      </c>
      <c r="F18" s="12">
        <f>4054.34</f>
        <v>4054.34</v>
      </c>
      <c r="G18" s="12">
        <v>4839.28</v>
      </c>
      <c r="H18" s="12">
        <v>28793.77</v>
      </c>
      <c r="I18" s="12">
        <v>24028.16</v>
      </c>
      <c r="J18" s="12">
        <v>2747.72</v>
      </c>
      <c r="K18" s="12">
        <v>1127.23</v>
      </c>
      <c r="L18" s="12">
        <v>1640.56</v>
      </c>
      <c r="M18" s="12"/>
      <c r="N18" s="12"/>
      <c r="O18" s="12"/>
      <c r="P18" s="12">
        <f t="shared" si="2"/>
        <v>67700.23999999999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107930.39</v>
      </c>
      <c r="F21" s="12">
        <f>F22+F23+F24+F25+F26+F27</f>
        <v>119313.73999999999</v>
      </c>
      <c r="G21" s="12">
        <f>G22+G23+G24+G25+G26+G27</f>
        <v>88171.93</v>
      </c>
      <c r="H21" s="12">
        <f aca="true" t="shared" si="5" ref="H21:O21">H22+H23+H24+H25+H26+H27</f>
        <v>45475.38</v>
      </c>
      <c r="I21" s="12">
        <f t="shared" si="5"/>
        <v>27161.41</v>
      </c>
      <c r="J21" s="12">
        <f t="shared" si="5"/>
        <v>19987.71</v>
      </c>
      <c r="K21" s="12">
        <f t="shared" si="5"/>
        <v>7640.6900000000005</v>
      </c>
      <c r="L21" s="12">
        <f t="shared" si="5"/>
        <v>11248.529999999999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426929.78</v>
      </c>
    </row>
    <row r="22" spans="2:16" ht="15.75" customHeight="1">
      <c r="B22" s="13" t="s">
        <v>34</v>
      </c>
      <c r="C22" s="11">
        <v>2271</v>
      </c>
      <c r="D22" s="12"/>
      <c r="E22" s="12">
        <f>100236.35</f>
        <v>100236.35</v>
      </c>
      <c r="F22" s="12">
        <v>90850.53</v>
      </c>
      <c r="G22" s="12">
        <f>66039.58</f>
        <v>66039.58</v>
      </c>
      <c r="H22" s="12">
        <f>26589.72</f>
        <v>26589.72</v>
      </c>
      <c r="I22" s="12">
        <f>727.7</f>
        <v>727.7</v>
      </c>
      <c r="J22" s="12">
        <f>2491.92</f>
        <v>2491.92</v>
      </c>
      <c r="K22" s="12">
        <f>389.8</f>
        <v>389.8</v>
      </c>
      <c r="L22" s="12"/>
      <c r="M22" s="12"/>
      <c r="N22" s="12"/>
      <c r="O22" s="12"/>
      <c r="P22" s="12">
        <f t="shared" si="2"/>
        <v>287325.60000000003</v>
      </c>
    </row>
    <row r="23" spans="2:16" ht="20.25" customHeight="1">
      <c r="B23" s="13" t="s">
        <v>35</v>
      </c>
      <c r="C23" s="11">
        <v>2272</v>
      </c>
      <c r="D23" s="12"/>
      <c r="E23" s="12">
        <v>7694.04</v>
      </c>
      <c r="F23" s="12">
        <v>6424.92</v>
      </c>
      <c r="G23" s="12">
        <v>5250.99</v>
      </c>
      <c r="H23" s="12">
        <v>6244.38</v>
      </c>
      <c r="I23" s="12">
        <v>5133.34</v>
      </c>
      <c r="J23" s="12">
        <v>5471.28</v>
      </c>
      <c r="K23" s="12">
        <v>2719.55</v>
      </c>
      <c r="L23" s="12">
        <v>3089.66</v>
      </c>
      <c r="M23" s="12"/>
      <c r="N23" s="12"/>
      <c r="O23" s="12"/>
      <c r="P23" s="12">
        <f t="shared" si="2"/>
        <v>42028.16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22038.29</v>
      </c>
      <c r="G24" s="12">
        <f>7572.31+3.16+2559+444.97+491.88+3528.05+640.09+820</f>
        <v>16059.46</v>
      </c>
      <c r="H24" s="12">
        <f>8780.26+596.03+3264.99</f>
        <v>12641.28</v>
      </c>
      <c r="I24" s="12">
        <v>21300.37</v>
      </c>
      <c r="J24" s="12">
        <v>12024.51</v>
      </c>
      <c r="K24" s="12">
        <v>4531.34</v>
      </c>
      <c r="L24" s="12">
        <v>6652.05</v>
      </c>
      <c r="M24" s="12"/>
      <c r="N24" s="12"/>
      <c r="O24" s="12"/>
      <c r="P24" s="12">
        <f t="shared" si="2"/>
        <v>95247.29999999999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>
        <f>254.55+19.42+509.08+38.85</f>
        <v>821.9</v>
      </c>
      <c r="H26" s="12"/>
      <c r="I26" s="12"/>
      <c r="J26" s="12"/>
      <c r="K26" s="12"/>
      <c r="L26" s="12">
        <v>1506.82</v>
      </c>
      <c r="M26" s="12"/>
      <c r="N26" s="12"/>
      <c r="O26" s="12"/>
      <c r="P26" s="12">
        <f t="shared" si="2"/>
        <v>2328.72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672.59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400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1072.5900000000001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>
        <v>672.59</v>
      </c>
      <c r="H30" s="12"/>
      <c r="I30" s="12"/>
      <c r="J30" s="12"/>
      <c r="K30" s="12">
        <v>400</v>
      </c>
      <c r="L30" s="12"/>
      <c r="M30" s="12"/>
      <c r="N30" s="12"/>
      <c r="O30" s="12"/>
      <c r="P30" s="12">
        <f t="shared" si="2"/>
        <v>1072.5900000000001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>
        <v>6637.71</v>
      </c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6637.71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0" t="s">
        <v>84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2:16" ht="15">
      <c r="B74" s="80" t="s">
        <v>85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2:16" ht="15.75" thickBot="1">
      <c r="B75" s="80" t="s">
        <v>2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2:16" ht="15.75" customHeight="1" thickBot="1">
      <c r="B76" s="3" t="s">
        <v>3</v>
      </c>
      <c r="C76" s="4" t="s">
        <v>4</v>
      </c>
      <c r="D76" s="93" t="s">
        <v>86</v>
      </c>
      <c r="E76" s="88" t="s">
        <v>87</v>
      </c>
      <c r="F76" s="88" t="s">
        <v>88</v>
      </c>
      <c r="G76" s="88" t="s">
        <v>89</v>
      </c>
      <c r="H76" s="88" t="s">
        <v>90</v>
      </c>
      <c r="I76" s="88" t="s">
        <v>91</v>
      </c>
      <c r="J76" s="88" t="s">
        <v>92</v>
      </c>
      <c r="K76" s="88" t="s">
        <v>93</v>
      </c>
      <c r="L76" s="88" t="s">
        <v>94</v>
      </c>
      <c r="M76" s="88" t="s">
        <v>95</v>
      </c>
      <c r="N76" s="88" t="s">
        <v>96</v>
      </c>
      <c r="O76" s="88" t="s">
        <v>97</v>
      </c>
      <c r="P76" s="90" t="s">
        <v>98</v>
      </c>
    </row>
    <row r="77" spans="2:16" ht="24" customHeight="1" thickBot="1" thickTop="1">
      <c r="B77" s="5">
        <v>1</v>
      </c>
      <c r="C77" s="6">
        <v>2</v>
      </c>
      <c r="D77" s="9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1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49330.52</v>
      </c>
      <c r="E79" s="12">
        <f>E80+E85+E113</f>
        <v>56021.39</v>
      </c>
      <c r="F79" s="12">
        <f>F80+F85+F113</f>
        <v>60353.74</v>
      </c>
      <c r="G79" s="12">
        <f>G80+G85+G113</f>
        <v>24898.749999999996</v>
      </c>
      <c r="H79" s="12">
        <f aca="true" t="shared" si="8" ref="H79:O79">H80+H85+H113</f>
        <v>61847.99</v>
      </c>
      <c r="I79" s="12">
        <f t="shared" si="8"/>
        <v>42396.69</v>
      </c>
      <c r="J79" s="12">
        <f t="shared" si="8"/>
        <v>4470</v>
      </c>
      <c r="K79" s="12">
        <f t="shared" si="8"/>
        <v>65699.15</v>
      </c>
      <c r="L79" s="12">
        <f t="shared" si="8"/>
        <v>72250.26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437268.49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49227.85</v>
      </c>
      <c r="E85" s="12">
        <f>E86+E87+E88+E89+E90+E91+E92+E99</f>
        <v>55918.72</v>
      </c>
      <c r="F85" s="12">
        <f>F86+F87+F88+F89+F90+F91+F92+F99</f>
        <v>60251.07</v>
      </c>
      <c r="G85" s="12">
        <f>G86+G87+G88+G89+G90+G91+G92+G99</f>
        <v>24796.079999999998</v>
      </c>
      <c r="H85" s="12">
        <f aca="true" t="shared" si="12" ref="H85:O85">H86+H87+H88+H89+H90+H91+H92+H99</f>
        <v>61847.99</v>
      </c>
      <c r="I85" s="12">
        <f t="shared" si="12"/>
        <v>42396.69</v>
      </c>
      <c r="J85" s="12">
        <f t="shared" si="12"/>
        <v>4470</v>
      </c>
      <c r="K85" s="12">
        <f t="shared" si="12"/>
        <v>65699.15</v>
      </c>
      <c r="L85" s="12">
        <f t="shared" si="12"/>
        <v>72250.26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436857.81000000006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>
        <v>4470</v>
      </c>
      <c r="K86" s="12"/>
      <c r="L86" s="12"/>
      <c r="M86" s="12"/>
      <c r="N86" s="12"/>
      <c r="O86" s="12"/>
      <c r="P86" s="12">
        <f t="shared" si="10"/>
        <v>4470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49227.85</v>
      </c>
      <c r="E88" s="12">
        <v>55838.04</v>
      </c>
      <c r="F88" s="12">
        <v>60020.04</v>
      </c>
      <c r="G88" s="12">
        <v>24597.51</v>
      </c>
      <c r="H88" s="12">
        <v>61730.02</v>
      </c>
      <c r="I88" s="26">
        <v>42167.9</v>
      </c>
      <c r="J88" s="26"/>
      <c r="K88" s="12">
        <v>65699.15</v>
      </c>
      <c r="L88" s="12">
        <v>72250.26</v>
      </c>
      <c r="M88" s="12"/>
      <c r="N88" s="12"/>
      <c r="O88" s="12"/>
      <c r="P88" s="12">
        <f t="shared" si="10"/>
        <v>431530.77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80.68</v>
      </c>
      <c r="F92" s="12">
        <f>F93+F94+F95+F96+F97+F98</f>
        <v>231.03</v>
      </c>
      <c r="G92" s="12">
        <f>G93+G94+G95+G96+G97+G98</f>
        <v>198.57</v>
      </c>
      <c r="H92" s="12">
        <f aca="true" t="shared" si="13" ref="H92:O92">H93+H94+H95+H96+H97+H98</f>
        <v>117.97</v>
      </c>
      <c r="I92" s="12">
        <f t="shared" si="13"/>
        <v>228.79000000000002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857.04</v>
      </c>
    </row>
    <row r="93" spans="2:16" ht="15">
      <c r="B93" s="13" t="s">
        <v>34</v>
      </c>
      <c r="C93" s="11">
        <v>2271</v>
      </c>
      <c r="D93" s="12"/>
      <c r="E93" s="12">
        <v>80.68</v>
      </c>
      <c r="F93" s="12"/>
      <c r="G93" s="12">
        <f>72.77</f>
        <v>72.77</v>
      </c>
      <c r="H93" s="12"/>
      <c r="I93" s="12">
        <f>107.58</f>
        <v>107.58</v>
      </c>
      <c r="J93" s="12"/>
      <c r="K93" s="12"/>
      <c r="L93" s="12"/>
      <c r="M93" s="12"/>
      <c r="N93" s="12"/>
      <c r="O93" s="12"/>
      <c r="P93" s="12">
        <f t="shared" si="10"/>
        <v>261.03</v>
      </c>
    </row>
    <row r="94" spans="2:16" ht="30">
      <c r="B94" s="13" t="s">
        <v>35</v>
      </c>
      <c r="C94" s="11">
        <v>2272</v>
      </c>
      <c r="D94" s="12"/>
      <c r="E94" s="12"/>
      <c r="F94" s="12">
        <v>95.18</v>
      </c>
      <c r="G94" s="12">
        <v>47.59</v>
      </c>
      <c r="H94" s="12">
        <v>47.59</v>
      </c>
      <c r="I94" s="12">
        <v>48.28</v>
      </c>
      <c r="J94" s="12"/>
      <c r="K94" s="12"/>
      <c r="L94" s="12"/>
      <c r="M94" s="12"/>
      <c r="N94" s="12"/>
      <c r="O94" s="12"/>
      <c r="P94" s="12">
        <f t="shared" si="10"/>
        <v>238.64000000000001</v>
      </c>
    </row>
    <row r="95" spans="2:16" ht="15">
      <c r="B95" s="13" t="s">
        <v>36</v>
      </c>
      <c r="C95" s="11">
        <v>2273</v>
      </c>
      <c r="D95" s="12"/>
      <c r="E95" s="12"/>
      <c r="F95" s="12">
        <v>135.85</v>
      </c>
      <c r="G95" s="12">
        <f>3.01+3.28+18.17+53.75</f>
        <v>78.21000000000001</v>
      </c>
      <c r="H95" s="12">
        <f>48.86+18.17+3.35</f>
        <v>70.38</v>
      </c>
      <c r="I95" s="12">
        <f>51.75+18.17+3.01</f>
        <v>72.93</v>
      </c>
      <c r="J95" s="12"/>
      <c r="K95" s="12"/>
      <c r="L95" s="12"/>
      <c r="M95" s="12"/>
      <c r="N95" s="12"/>
      <c r="O95" s="12"/>
      <c r="P95" s="12">
        <f t="shared" si="10"/>
        <v>357.37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f>85.81+16.86</f>
        <v>102.67</v>
      </c>
      <c r="E113" s="12">
        <v>102.67</v>
      </c>
      <c r="F113" s="12">
        <v>102.67</v>
      </c>
      <c r="G113" s="12">
        <f>16.86+85.81</f>
        <v>102.67</v>
      </c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410.68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2" t="s">
        <v>99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 ht="15">
      <c r="B145" s="80" t="s">
        <v>2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22.5" customHeight="1" thickBot="1">
      <c r="B147" s="3" t="s">
        <v>3</v>
      </c>
      <c r="C147" s="4" t="s">
        <v>4</v>
      </c>
      <c r="D147" s="93" t="s">
        <v>5</v>
      </c>
      <c r="E147" s="88" t="s">
        <v>6</v>
      </c>
      <c r="F147" s="88" t="s">
        <v>7</v>
      </c>
      <c r="G147" s="88" t="s">
        <v>8</v>
      </c>
      <c r="H147" s="88" t="s">
        <v>9</v>
      </c>
      <c r="I147" s="88" t="s">
        <v>10</v>
      </c>
      <c r="J147" s="88" t="s">
        <v>11</v>
      </c>
      <c r="K147" s="88" t="s">
        <v>12</v>
      </c>
      <c r="L147" s="88" t="s">
        <v>13</v>
      </c>
      <c r="M147" s="88" t="s">
        <v>14</v>
      </c>
      <c r="N147" s="88" t="s">
        <v>15</v>
      </c>
      <c r="O147" s="88" t="s">
        <v>16</v>
      </c>
      <c r="P147" s="90" t="s">
        <v>100</v>
      </c>
    </row>
    <row r="148" spans="2:16" ht="16.5" thickBot="1" thickTop="1">
      <c r="B148" s="5">
        <v>1</v>
      </c>
      <c r="C148" s="6">
        <v>2</v>
      </c>
      <c r="D148" s="94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1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6480</v>
      </c>
      <c r="I149" s="12">
        <f t="shared" si="17"/>
        <v>121707</v>
      </c>
      <c r="J149" s="12">
        <f t="shared" si="17"/>
        <v>147787</v>
      </c>
      <c r="K149" s="12">
        <f t="shared" si="17"/>
        <v>121707</v>
      </c>
      <c r="L149" s="12">
        <f t="shared" si="17"/>
        <v>1075750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1473431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6480</v>
      </c>
      <c r="I150" s="12">
        <f t="shared" si="18"/>
        <v>121707</v>
      </c>
      <c r="J150" s="12">
        <f t="shared" si="18"/>
        <v>147787</v>
      </c>
      <c r="K150" s="12">
        <f t="shared" si="18"/>
        <v>121707</v>
      </c>
      <c r="L150" s="12">
        <f t="shared" si="18"/>
        <v>1075750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1473431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6480</v>
      </c>
      <c r="I155" s="12">
        <f t="shared" si="21"/>
        <v>121707</v>
      </c>
      <c r="J155" s="12">
        <f t="shared" si="21"/>
        <v>147787</v>
      </c>
      <c r="K155" s="12">
        <f t="shared" si="21"/>
        <v>121707</v>
      </c>
      <c r="L155" s="12">
        <f t="shared" si="21"/>
        <v>1075750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1473431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>
        <f>3240+3240</f>
        <v>6480</v>
      </c>
      <c r="I157" s="12">
        <v>121707</v>
      </c>
      <c r="J157" s="12">
        <v>147787</v>
      </c>
      <c r="K157" s="12">
        <v>121707</v>
      </c>
      <c r="L157" s="12">
        <f>1075750</f>
        <v>1075750</v>
      </c>
      <c r="M157" s="12"/>
      <c r="N157" s="12"/>
      <c r="O157" s="12"/>
      <c r="P157" s="12">
        <f t="shared" si="19"/>
        <v>1473431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8" t="s">
        <v>101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2:16" ht="15">
      <c r="B164" s="80" t="s">
        <v>2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5.5" customHeight="1">
      <c r="B166" s="81"/>
      <c r="C166" s="82"/>
      <c r="D166" s="77" t="s">
        <v>102</v>
      </c>
      <c r="E166" s="77" t="s">
        <v>103</v>
      </c>
      <c r="F166" s="77" t="s">
        <v>104</v>
      </c>
      <c r="G166" s="77" t="s">
        <v>105</v>
      </c>
      <c r="H166" s="77" t="s">
        <v>106</v>
      </c>
      <c r="I166" s="77" t="s">
        <v>104</v>
      </c>
      <c r="J166" s="76" t="s">
        <v>107</v>
      </c>
      <c r="K166" s="76" t="s">
        <v>108</v>
      </c>
      <c r="L166" s="77" t="s">
        <v>104</v>
      </c>
      <c r="M166" s="76" t="s">
        <v>109</v>
      </c>
      <c r="N166" s="76" t="s">
        <v>110</v>
      </c>
      <c r="O166" s="77" t="s">
        <v>104</v>
      </c>
      <c r="P166" s="86"/>
    </row>
    <row r="167" spans="2:16" ht="20.25" customHeight="1">
      <c r="B167" s="83"/>
      <c r="C167" s="84"/>
      <c r="D167" s="67"/>
      <c r="E167" s="76"/>
      <c r="F167" s="77"/>
      <c r="G167" s="67"/>
      <c r="H167" s="76"/>
      <c r="I167" s="77"/>
      <c r="J167" s="67"/>
      <c r="K167" s="76"/>
      <c r="L167" s="77"/>
      <c r="M167" s="67"/>
      <c r="N167" s="76"/>
      <c r="O167" s="77"/>
      <c r="P167" s="87"/>
    </row>
    <row r="168" spans="2:16" ht="15">
      <c r="B168" s="32" t="s">
        <v>111</v>
      </c>
      <c r="C168" s="33">
        <v>300.99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300.99</v>
      </c>
      <c r="H173" s="55" t="s">
        <v>113</v>
      </c>
      <c r="I173" s="56">
        <f>F173+G168+G169+G170+G171+G172-H168-H169-H170-H171-H172</f>
        <v>300.99</v>
      </c>
      <c r="K173" s="55" t="s">
        <v>114</v>
      </c>
      <c r="L173" s="56">
        <f>I173+J168+J169+J170+J171+J172-K168-K169-K170-K171-K172</f>
        <v>300.99</v>
      </c>
      <c r="N173" s="55" t="s">
        <v>115</v>
      </c>
      <c r="O173" s="56">
        <f>L173+M168+M169+M170+M171+M172-N168-N169-N170-N171-N172</f>
        <v>300.99</v>
      </c>
    </row>
    <row r="174" spans="4:15" ht="23.25" customHeight="1">
      <c r="D174" s="76" t="s">
        <v>116</v>
      </c>
      <c r="E174" s="76" t="s">
        <v>117</v>
      </c>
      <c r="F174" s="77" t="s">
        <v>104</v>
      </c>
      <c r="G174" s="76" t="s">
        <v>118</v>
      </c>
      <c r="H174" s="76" t="s">
        <v>119</v>
      </c>
      <c r="I174" s="77" t="s">
        <v>104</v>
      </c>
      <c r="J174" s="76" t="s">
        <v>120</v>
      </c>
      <c r="K174" s="76" t="s">
        <v>121</v>
      </c>
      <c r="L174" s="77" t="s">
        <v>104</v>
      </c>
      <c r="M174" s="76" t="s">
        <v>122</v>
      </c>
      <c r="N174" s="76" t="s">
        <v>123</v>
      </c>
      <c r="O174" s="77" t="s">
        <v>104</v>
      </c>
    </row>
    <row r="175" spans="4:15" ht="24.75" customHeight="1">
      <c r="D175" s="76"/>
      <c r="E175" s="76"/>
      <c r="F175" s="77"/>
      <c r="G175" s="76"/>
      <c r="H175" s="76"/>
      <c r="I175" s="77"/>
      <c r="J175" s="76"/>
      <c r="K175" s="76"/>
      <c r="L175" s="77"/>
      <c r="M175" s="76"/>
      <c r="N175" s="76"/>
      <c r="O175" s="77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300.99</v>
      </c>
      <c r="H181" s="55" t="s">
        <v>125</v>
      </c>
      <c r="I181" s="56">
        <f>F181+G176+G177+G178+G179+G180-H176-H177-H178-H179-H180</f>
        <v>300.99</v>
      </c>
      <c r="K181" s="55" t="s">
        <v>126</v>
      </c>
      <c r="L181" s="56">
        <f>I181+J176+J177+J178+J179+J180-K176-K177-K178-K179-K180</f>
        <v>300.99</v>
      </c>
      <c r="N181" s="55" t="s">
        <v>127</v>
      </c>
      <c r="O181" s="56">
        <f>L181+M176+M177+M178+M179+M180-N176-N177-N178-N179-N180</f>
        <v>300.99</v>
      </c>
    </row>
    <row r="182" spans="4:15" ht="20.25" customHeight="1">
      <c r="D182" s="76" t="s">
        <v>128</v>
      </c>
      <c r="E182" s="76" t="s">
        <v>129</v>
      </c>
      <c r="F182" s="77" t="s">
        <v>104</v>
      </c>
      <c r="G182" s="76" t="s">
        <v>130</v>
      </c>
      <c r="H182" s="76" t="s">
        <v>131</v>
      </c>
      <c r="I182" s="77" t="s">
        <v>104</v>
      </c>
      <c r="J182" s="76" t="s">
        <v>132</v>
      </c>
      <c r="K182" s="76" t="s">
        <v>133</v>
      </c>
      <c r="L182" s="77" t="s">
        <v>104</v>
      </c>
      <c r="M182" s="76" t="s">
        <v>134</v>
      </c>
      <c r="N182" s="76" t="s">
        <v>135</v>
      </c>
      <c r="O182" s="77" t="s">
        <v>104</v>
      </c>
    </row>
    <row r="183" spans="4:15" ht="25.5" customHeight="1">
      <c r="D183" s="76"/>
      <c r="E183" s="76"/>
      <c r="F183" s="77"/>
      <c r="G183" s="76"/>
      <c r="H183" s="76"/>
      <c r="I183" s="77"/>
      <c r="J183" s="76"/>
      <c r="K183" s="76"/>
      <c r="L183" s="77"/>
      <c r="M183" s="76"/>
      <c r="N183" s="76"/>
      <c r="O183" s="77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300.99</v>
      </c>
      <c r="H189" s="55" t="s">
        <v>137</v>
      </c>
      <c r="I189" s="56">
        <f>F189+G184+G185+G186+G187+G188-H184-H185-H186-H187-H188</f>
        <v>300.99</v>
      </c>
      <c r="K189" s="55" t="s">
        <v>138</v>
      </c>
      <c r="L189" s="56">
        <f>I189+J184+J185+J186+J187+J188-K184-K185-K186-K187-K188</f>
        <v>300.99</v>
      </c>
      <c r="N189" s="55" t="s">
        <v>139</v>
      </c>
      <c r="O189" s="56">
        <f>L189+M184+M185+M186+M187+M188-N184-N185-N186-N187-N188</f>
        <v>300.99</v>
      </c>
    </row>
    <row r="190" spans="2:16" ht="15">
      <c r="B190" s="78" t="s">
        <v>140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</row>
    <row r="191" spans="2:16" ht="15">
      <c r="B191" s="80" t="s">
        <v>2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1" t="s">
        <v>141</v>
      </c>
      <c r="C193" s="82"/>
      <c r="D193" s="76" t="s">
        <v>142</v>
      </c>
      <c r="E193" s="67" t="s">
        <v>143</v>
      </c>
      <c r="F193" s="69" t="s">
        <v>144</v>
      </c>
      <c r="G193" s="69" t="s">
        <v>145</v>
      </c>
      <c r="H193" s="69" t="s">
        <v>146</v>
      </c>
      <c r="I193" s="69" t="s">
        <v>147</v>
      </c>
      <c r="J193" s="69" t="s">
        <v>148</v>
      </c>
      <c r="K193" s="69" t="s">
        <v>149</v>
      </c>
      <c r="L193" s="69" t="s">
        <v>150</v>
      </c>
      <c r="M193" s="67" t="s">
        <v>151</v>
      </c>
      <c r="N193" s="67" t="s">
        <v>152</v>
      </c>
      <c r="O193" s="69" t="s">
        <v>153</v>
      </c>
      <c r="P193" s="70" t="s">
        <v>154</v>
      </c>
    </row>
    <row r="194" spans="2:16" ht="20.25" customHeight="1">
      <c r="B194" s="83"/>
      <c r="C194" s="84"/>
      <c r="D194" s="76"/>
      <c r="E194" s="85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1"/>
    </row>
    <row r="195" spans="2:16" ht="15">
      <c r="B195" s="72" t="s">
        <v>155</v>
      </c>
      <c r="C195" s="73"/>
      <c r="D195" s="26"/>
      <c r="E195" s="60"/>
      <c r="F195" s="26"/>
      <c r="G195" s="26"/>
      <c r="H195" s="26"/>
      <c r="I195" s="26"/>
      <c r="J195" s="26">
        <v>1020</v>
      </c>
      <c r="K195" s="26"/>
      <c r="L195" s="26"/>
      <c r="M195" s="26"/>
      <c r="N195" s="26"/>
      <c r="O195" s="26"/>
      <c r="P195" s="26">
        <f>D195+E195+F195+G195+H195+I195+J195+K195+L195+M195+N195+O195</f>
        <v>1020</v>
      </c>
    </row>
    <row r="196" spans="2:16" ht="15">
      <c r="B196" s="65" t="s">
        <v>156</v>
      </c>
      <c r="C196" s="66"/>
      <c r="D196" s="56"/>
      <c r="E196" s="56"/>
      <c r="F196" s="56"/>
      <c r="G196" s="56"/>
      <c r="H196" s="56"/>
      <c r="I196" s="56"/>
      <c r="J196" s="56">
        <v>1630</v>
      </c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1630</v>
      </c>
    </row>
    <row r="197" spans="2:16" ht="15">
      <c r="B197" s="74" t="s">
        <v>157</v>
      </c>
      <c r="C197" s="75"/>
      <c r="D197" s="61"/>
      <c r="E197" s="56"/>
      <c r="F197" s="56"/>
      <c r="G197" s="56"/>
      <c r="H197" s="56"/>
      <c r="I197" s="56"/>
      <c r="J197" s="56">
        <v>720</v>
      </c>
      <c r="K197" s="56"/>
      <c r="L197" s="56"/>
      <c r="M197" s="56"/>
      <c r="N197" s="56"/>
      <c r="O197" s="56"/>
      <c r="P197" s="26">
        <f t="shared" si="23"/>
        <v>720</v>
      </c>
    </row>
    <row r="198" spans="2:16" ht="15">
      <c r="B198" s="65" t="s">
        <v>158</v>
      </c>
      <c r="C198" s="66"/>
      <c r="D198" s="56"/>
      <c r="E198" s="26"/>
      <c r="F198" s="26"/>
      <c r="G198" s="26"/>
      <c r="H198" s="26"/>
      <c r="I198" s="26"/>
      <c r="J198" s="26">
        <v>6600</v>
      </c>
      <c r="K198" s="26"/>
      <c r="L198" s="26"/>
      <c r="M198" s="26"/>
      <c r="N198" s="26"/>
      <c r="O198" s="26"/>
      <c r="P198" s="26">
        <f t="shared" si="23"/>
        <v>6600</v>
      </c>
    </row>
    <row r="199" spans="2:16" ht="15">
      <c r="B199" s="65"/>
      <c r="C199" s="66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65"/>
      <c r="C200" s="66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5"/>
      <c r="C201" s="66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5"/>
      <c r="C202" s="66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5"/>
      <c r="C203" s="66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5"/>
      <c r="C204" s="66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5"/>
      <c r="C205" s="66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2"/>
      <c r="C206" s="63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2"/>
      <c r="C207" s="63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2"/>
      <c r="C208" s="63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2"/>
      <c r="C209" s="63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2"/>
      <c r="C210" s="63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2"/>
      <c r="C211" s="63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2"/>
      <c r="C212" s="63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2"/>
      <c r="C213" s="63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2"/>
      <c r="C214" s="63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2"/>
      <c r="C215" s="63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2"/>
      <c r="C216" s="63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2"/>
      <c r="C217" s="63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9970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9970</v>
      </c>
    </row>
    <row r="219" spans="2:16" ht="1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Vita</cp:lastModifiedBy>
  <dcterms:created xsi:type="dcterms:W3CDTF">2019-10-11T10:08:46Z</dcterms:created>
  <dcterms:modified xsi:type="dcterms:W3CDTF">2019-10-15T06:58:27Z</dcterms:modified>
  <cp:category/>
  <cp:version/>
  <cp:contentType/>
  <cp:contentStatus/>
</cp:coreProperties>
</file>