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7875" activeTab="0"/>
  </bookViews>
  <sheets>
    <sheet name="днз 77" sheetId="1" r:id="rId1"/>
  </sheets>
  <definedNames/>
  <calcPr fullCalcOnLoad="1"/>
</workbook>
</file>

<file path=xl/sharedStrings.xml><?xml version="1.0" encoding="utf-8"?>
<sst xmlns="http://schemas.openxmlformats.org/spreadsheetml/2006/main" count="269" uniqueCount="159">
  <si>
    <t xml:space="preserve">  Фінансовий звіт про використання коштів загального фонду  згідно</t>
  </si>
  <si>
    <t>кошторисних призначень на 2018 рік по</t>
  </si>
  <si>
    <t>дошкільному навчальному закладу №77 "Берізка"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</si>
  <si>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</si>
  <si>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</si>
  <si>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</si>
  <si>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</si>
  <si>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</si>
  <si>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</si>
  <si>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</si>
  <si>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</si>
  <si>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</si>
  <si>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</si>
  <si>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</si>
  <si>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</si>
  <si>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</si>
  <si>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</si>
  <si>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2018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</si>
  <si>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</si>
  <si>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</si>
  <si>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</si>
  <si>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</si>
  <si>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</si>
  <si>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</si>
  <si>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</si>
  <si>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</si>
  <si>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</si>
  <si>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</si>
  <si>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</si>
  <si>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</si>
  <si>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</si>
  <si>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</si>
  <si>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</si>
  <si>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</si>
  <si>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</si>
  <si>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</si>
  <si>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</si>
  <si>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</si>
  <si>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</si>
  <si>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</si>
  <si>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</si>
  <si>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</si>
  <si>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</si>
  <si>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</si>
  <si>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</si>
  <si>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</si>
  <si>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</si>
  <si>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</si>
  <si>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</si>
  <si>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</si>
  <si>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</si>
  <si>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</si>
  <si>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</si>
  <si>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</si>
  <si>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</si>
  <si>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</si>
  <si>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</si>
  <si>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</si>
  <si>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</si>
  <si>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</si>
  <si>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</si>
  <si>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</si>
  <si>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</si>
  <si>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</si>
  <si>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</si>
  <si>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</si>
  <si>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</si>
  <si>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</si>
  <si>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</si>
  <si>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</si>
  <si>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</si>
  <si>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</si>
  <si>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</si>
  <si>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</si>
  <si>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</si>
  <si>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</si>
  <si>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</si>
  <si>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</si>
  <si>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</si>
  <si>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</si>
  <si>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</si>
  <si>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</si>
  <si>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</si>
  <si>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</si>
  <si>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</si>
  <si>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2018рік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</si>
  <si>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</si>
  <si>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</si>
  <si>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</si>
  <si>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</si>
  <si>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</si>
  <si>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</si>
  <si>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</si>
  <si>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</si>
  <si>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</si>
  <si>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</si>
  <si>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</si>
  <si>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</si>
  <si>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2018 рік</t>
  </si>
  <si>
    <t xml:space="preserve">Фінансовий звіт про використання інших коштів спеціального фонду (бюджет розвитку)згідно кошторисних призначень  за 2018 рік </t>
  </si>
  <si>
    <t xml:space="preserve"> профінансовано та використано за 2018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</si>
  <si>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01.01.2018 по 31.12.2018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</si>
  <si>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</si>
  <si>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</si>
  <si>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</si>
  <si>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</si>
  <si>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</si>
  <si>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</si>
  <si>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</si>
  <si>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</si>
  <si>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</si>
  <si>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</si>
  <si>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</si>
  <si>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</si>
  <si>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</si>
  <si>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</si>
  <si>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</si>
  <si>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</si>
  <si>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</si>
  <si>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</si>
  <si>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</si>
  <si>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</si>
  <si>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</si>
  <si>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</si>
  <si>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</si>
  <si>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</si>
  <si>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</si>
  <si>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</si>
  <si>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</si>
  <si>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</si>
  <si>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</si>
  <si>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</si>
  <si>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</si>
  <si>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</si>
  <si>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</si>
  <si>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</si>
  <si>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</si>
  <si>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</si>
  <si>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</si>
  <si>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01.01.19р.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</si>
  <si>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2018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</si>
  <si>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</si>
  <si>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</si>
  <si>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</si>
  <si>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</si>
  <si>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</si>
  <si>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</si>
  <si>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</si>
  <si>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</si>
  <si>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</si>
  <si>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</si>
  <si>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листопад</t>
  </si>
  <si>
    <t>надійшло за жовтень</t>
  </si>
  <si>
    <t>надійшло за грудень</t>
  </si>
  <si>
    <t>Сума допомоги</t>
  </si>
  <si>
    <t>Побутова техніка</t>
  </si>
  <si>
    <t>Килимове покриття</t>
  </si>
  <si>
    <t>Іграшки</t>
  </si>
  <si>
    <t>Меблі різні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</si>
</sst>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218"/>
  <sheetViews>
    <sheetView tabSelected="1" zoomScalePageLayoutView="0" workbookViewId="0" topLeftCell="A1">
      <selection activeCell="J199" sqref="J199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1"/>
    </row>
    <row r="2" spans="2:19" ht="1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</row>
    <row r="3" spans="2:19" ht="1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3" t="s">
        <v>5</v>
      </c>
      <c r="E5" s="88" t="s">
        <v>6</v>
      </c>
      <c r="F5" s="88" t="s">
        <v>7</v>
      </c>
      <c r="G5" s="88" t="s">
        <v>8</v>
      </c>
      <c r="H5" s="88" t="s">
        <v>9</v>
      </c>
      <c r="I5" s="88" t="s">
        <v>10</v>
      </c>
      <c r="J5" s="88" t="s">
        <v>11</v>
      </c>
      <c r="K5" s="88" t="s">
        <v>12</v>
      </c>
      <c r="L5" s="88" t="s">
        <v>13</v>
      </c>
      <c r="M5" s="88" t="s">
        <v>14</v>
      </c>
      <c r="N5" s="88" t="s">
        <v>15</v>
      </c>
      <c r="O5" s="88" t="s">
        <v>16</v>
      </c>
      <c r="P5" s="90" t="s">
        <v>17</v>
      </c>
    </row>
    <row r="6" spans="2:16" ht="16.5" thickBot="1" thickTop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>D9+D14</f>
        <v>306781.18</v>
      </c>
      <c r="E8" s="12">
        <f>E9+E14</f>
        <v>468611.12</v>
      </c>
      <c r="F8" s="12">
        <f>F9+F14</f>
        <v>434473.44999999995</v>
      </c>
      <c r="G8" s="12">
        <f>G9+G14</f>
        <v>424654.68</v>
      </c>
      <c r="H8" s="12">
        <f aca="true" t="shared" si="0" ref="H8:O8">H9+H14</f>
        <v>660941.98</v>
      </c>
      <c r="I8" s="12">
        <f t="shared" si="0"/>
        <v>502377.37</v>
      </c>
      <c r="J8" s="12">
        <f t="shared" si="0"/>
        <v>242284.34000000003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3040124.12</v>
      </c>
    </row>
    <row r="9" spans="2:16" ht="28.5" customHeight="1">
      <c r="B9" s="13" t="s">
        <v>21</v>
      </c>
      <c r="C9" s="10">
        <v>2100</v>
      </c>
      <c r="D9" s="12">
        <f>D10</f>
        <v>293913.43</v>
      </c>
      <c r="E9" s="12">
        <f>E10</f>
        <v>295986.38</v>
      </c>
      <c r="F9" s="12">
        <f>F10</f>
        <v>301851.33999999997</v>
      </c>
      <c r="G9" s="12">
        <f>G10</f>
        <v>303765.98</v>
      </c>
      <c r="H9" s="12">
        <f aca="true" t="shared" si="1" ref="H9:O9">H10</f>
        <v>495092.46</v>
      </c>
      <c r="I9" s="12">
        <f t="shared" si="1"/>
        <v>476703.7</v>
      </c>
      <c r="J9" s="12">
        <f t="shared" si="1"/>
        <v>118384.06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2285697.35</v>
      </c>
    </row>
    <row r="10" spans="2:16" ht="15" customHeight="1">
      <c r="B10" s="13" t="s">
        <v>22</v>
      </c>
      <c r="C10" s="11">
        <v>2110</v>
      </c>
      <c r="D10" s="12">
        <f>D11+D13</f>
        <v>293913.43</v>
      </c>
      <c r="E10" s="12">
        <f>E11+E13</f>
        <v>295986.38</v>
      </c>
      <c r="F10" s="12">
        <f>F11+F13</f>
        <v>301851.33999999997</v>
      </c>
      <c r="G10" s="12">
        <f>G11+G13</f>
        <v>303765.98</v>
      </c>
      <c r="H10" s="12">
        <f aca="true" t="shared" si="3" ref="H10:O10">H11+H13</f>
        <v>495092.46</v>
      </c>
      <c r="I10" s="12">
        <f t="shared" si="3"/>
        <v>476703.7</v>
      </c>
      <c r="J10" s="12">
        <f t="shared" si="3"/>
        <v>118384.06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2285697.35</v>
      </c>
    </row>
    <row r="11" spans="2:16" ht="18" customHeight="1">
      <c r="B11" s="13" t="s">
        <v>23</v>
      </c>
      <c r="C11" s="11">
        <v>2111</v>
      </c>
      <c r="D11" s="12">
        <v>239615.49</v>
      </c>
      <c r="E11" s="12">
        <v>241459.39</v>
      </c>
      <c r="F11" s="12">
        <v>242687.55</v>
      </c>
      <c r="G11" s="12">
        <v>247984.38</v>
      </c>
      <c r="H11" s="12">
        <v>405237.89</v>
      </c>
      <c r="I11" s="12">
        <v>390651.32</v>
      </c>
      <c r="J11" s="12">
        <v>95214.01</v>
      </c>
      <c r="K11" s="12"/>
      <c r="L11" s="12"/>
      <c r="M11" s="12"/>
      <c r="N11" s="12"/>
      <c r="O11" s="12"/>
      <c r="P11" s="12">
        <f t="shared" si="2"/>
        <v>1862850.03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54297.94</v>
      </c>
      <c r="E13" s="12">
        <v>54526.99</v>
      </c>
      <c r="F13" s="12">
        <v>59163.79</v>
      </c>
      <c r="G13" s="12">
        <v>55781.6</v>
      </c>
      <c r="H13" s="12">
        <v>89854.57</v>
      </c>
      <c r="I13" s="12">
        <v>86052.38</v>
      </c>
      <c r="J13" s="12">
        <v>23170.05</v>
      </c>
      <c r="K13" s="12"/>
      <c r="L13" s="12"/>
      <c r="M13" s="12"/>
      <c r="N13" s="12"/>
      <c r="O13" s="12"/>
      <c r="P13" s="12">
        <f t="shared" si="2"/>
        <v>422847.32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12867.75</v>
      </c>
      <c r="E14" s="12">
        <f>E15++E16+E17+E18+E19+E20+E20+E21+E28</f>
        <v>172624.74000000002</v>
      </c>
      <c r="F14" s="12">
        <f>F15++F16+F17+F18+F19+F20+F20+F21+F28</f>
        <v>132622.11000000002</v>
      </c>
      <c r="G14" s="12">
        <f>G15++G16+G17+G18+G19+G20+G20+G21+G28</f>
        <v>120888.7</v>
      </c>
      <c r="H14" s="12">
        <f aca="true" t="shared" si="4" ref="H14:O14">H15++H16+H17+H18+H19+H20+H20+H21+H28</f>
        <v>165849.52</v>
      </c>
      <c r="I14" s="12">
        <f t="shared" si="4"/>
        <v>25673.67</v>
      </c>
      <c r="J14" s="12">
        <f t="shared" si="4"/>
        <v>123900.28000000001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754426.7700000001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/>
      <c r="I15" s="12">
        <v>1173</v>
      </c>
      <c r="J15" s="12">
        <v>32733.88</v>
      </c>
      <c r="K15" s="12"/>
      <c r="L15" s="12"/>
      <c r="M15" s="12"/>
      <c r="N15" s="12"/>
      <c r="O15" s="12"/>
      <c r="P15" s="12">
        <f t="shared" si="2"/>
        <v>33906.880000000005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/>
      <c r="E17" s="12">
        <v>17064.44</v>
      </c>
      <c r="F17" s="12">
        <v>37738.34</v>
      </c>
      <c r="G17" s="12"/>
      <c r="H17" s="12">
        <v>67400.52</v>
      </c>
      <c r="I17" s="17">
        <v>1006.28</v>
      </c>
      <c r="J17" s="18">
        <v>71928.68000000001</v>
      </c>
      <c r="K17" s="12"/>
      <c r="L17" s="12"/>
      <c r="M17" s="12"/>
      <c r="N17" s="12"/>
      <c r="O17" s="12"/>
      <c r="P17" s="12">
        <f t="shared" si="2"/>
        <v>195138.26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965.77</v>
      </c>
      <c r="G18" s="12">
        <f>158.99+384.49+238.49</f>
        <v>781.97</v>
      </c>
      <c r="H18" s="12">
        <f>737+2772.96+317.99+371+789.25+6470.25</f>
        <v>11458.45</v>
      </c>
      <c r="I18" s="12">
        <v>502</v>
      </c>
      <c r="J18" s="12">
        <f>885.58+1800+397.49+397.49+355</f>
        <v>3835.5599999999995</v>
      </c>
      <c r="K18" s="12"/>
      <c r="L18" s="12"/>
      <c r="M18" s="12"/>
      <c r="N18" s="12"/>
      <c r="O18" s="12"/>
      <c r="P18" s="12">
        <f t="shared" si="2"/>
        <v>17543.75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12867.75</v>
      </c>
      <c r="E21" s="12">
        <f>E22+E23+E24+E25+E26+E27</f>
        <v>155560.30000000002</v>
      </c>
      <c r="F21" s="12">
        <f>F22+F23+F24+F25+F26+F27</f>
        <v>93918.00000000001</v>
      </c>
      <c r="G21" s="12">
        <f>G22+G23+G24+G25+G26+G27</f>
        <v>120106.73</v>
      </c>
      <c r="H21" s="12">
        <f aca="true" t="shared" si="5" ref="H21:O21">H22+H23+H24+H25+H26+H27</f>
        <v>86990.54999999999</v>
      </c>
      <c r="I21" s="12">
        <f t="shared" si="5"/>
        <v>22567.39</v>
      </c>
      <c r="J21" s="12">
        <f t="shared" si="5"/>
        <v>14977.16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506987.88</v>
      </c>
    </row>
    <row r="22" spans="2:16" ht="15.75" customHeight="1">
      <c r="B22" s="13" t="s">
        <v>34</v>
      </c>
      <c r="C22" s="11">
        <v>2271</v>
      </c>
      <c r="D22" s="12"/>
      <c r="E22" s="12">
        <v>138348.41</v>
      </c>
      <c r="F22" s="12">
        <v>75717.71</v>
      </c>
      <c r="G22" s="12">
        <v>105367.97</v>
      </c>
      <c r="H22" s="12">
        <v>67655.18</v>
      </c>
      <c r="I22" s="12">
        <v>6149.14</v>
      </c>
      <c r="J22" s="12">
        <f>5637.93</f>
        <v>5637.93</v>
      </c>
      <c r="K22" s="12"/>
      <c r="L22" s="12"/>
      <c r="M22" s="12"/>
      <c r="N22" s="12"/>
      <c r="O22" s="12"/>
      <c r="P22" s="12">
        <f t="shared" si="2"/>
        <v>398876.33999999997</v>
      </c>
    </row>
    <row r="23" spans="2:16" ht="20.25" customHeight="1">
      <c r="B23" s="13" t="s">
        <v>35</v>
      </c>
      <c r="C23" s="11">
        <v>2272</v>
      </c>
      <c r="D23" s="12"/>
      <c r="E23" s="12">
        <v>5482.98</v>
      </c>
      <c r="F23" s="12">
        <v>3975.38</v>
      </c>
      <c r="G23" s="12">
        <f>2948.89</f>
        <v>2948.89</v>
      </c>
      <c r="H23" s="12">
        <f>8153.28</f>
        <v>8153.28</v>
      </c>
      <c r="I23" s="12">
        <v>5063.61</v>
      </c>
      <c r="J23" s="12">
        <f>3633.21</f>
        <v>3633.21</v>
      </c>
      <c r="K23" s="12"/>
      <c r="L23" s="12"/>
      <c r="M23" s="12"/>
      <c r="N23" s="12"/>
      <c r="O23" s="12"/>
      <c r="P23" s="12">
        <f t="shared" si="2"/>
        <v>29257.35</v>
      </c>
    </row>
    <row r="24" spans="2:16" ht="21" customHeight="1">
      <c r="B24" s="13" t="s">
        <v>36</v>
      </c>
      <c r="C24" s="11">
        <v>2273</v>
      </c>
      <c r="D24" s="12">
        <v>12867.75</v>
      </c>
      <c r="E24" s="12">
        <v>11728.91</v>
      </c>
      <c r="F24" s="12">
        <v>14224.91</v>
      </c>
      <c r="G24" s="12">
        <f>11789.87</f>
        <v>11789.87</v>
      </c>
      <c r="H24" s="12">
        <v>11182.09</v>
      </c>
      <c r="I24" s="12">
        <v>11354.64</v>
      </c>
      <c r="J24" s="12">
        <f>5706.02</f>
        <v>5706.02</v>
      </c>
      <c r="K24" s="12"/>
      <c r="L24" s="12"/>
      <c r="M24" s="12"/>
      <c r="N24" s="12"/>
      <c r="O24" s="12"/>
      <c r="P24" s="12">
        <f t="shared" si="2"/>
        <v>78854.19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425</v>
      </c>
      <c r="J28" s="12">
        <f t="shared" si="6"/>
        <v>425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850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>
        <v>425</v>
      </c>
      <c r="J30" s="12">
        <v>425</v>
      </c>
      <c r="K30" s="12"/>
      <c r="L30" s="12"/>
      <c r="M30" s="12"/>
      <c r="N30" s="12"/>
      <c r="O30" s="12"/>
      <c r="P30" s="12">
        <f t="shared" si="2"/>
        <v>850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9" t="s">
        <v>84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15">
      <c r="B74" s="79" t="s">
        <v>85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15.75" thickBot="1">
      <c r="B75" s="79" t="s">
        <v>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15.75" customHeight="1" thickBot="1">
      <c r="B76" s="3" t="s">
        <v>3</v>
      </c>
      <c r="C76" s="4" t="s">
        <v>4</v>
      </c>
      <c r="D76" s="93" t="s">
        <v>86</v>
      </c>
      <c r="E76" s="88" t="s">
        <v>87</v>
      </c>
      <c r="F76" s="88" t="s">
        <v>88</v>
      </c>
      <c r="G76" s="88" t="s">
        <v>89</v>
      </c>
      <c r="H76" s="88" t="s">
        <v>90</v>
      </c>
      <c r="I76" s="88" t="s">
        <v>91</v>
      </c>
      <c r="J76" s="88" t="s">
        <v>92</v>
      </c>
      <c r="K76" s="88" t="s">
        <v>93</v>
      </c>
      <c r="L76" s="88" t="s">
        <v>94</v>
      </c>
      <c r="M76" s="88" t="s">
        <v>95</v>
      </c>
      <c r="N76" s="88" t="s">
        <v>96</v>
      </c>
      <c r="O76" s="88" t="s">
        <v>97</v>
      </c>
      <c r="P76" s="90" t="s">
        <v>98</v>
      </c>
    </row>
    <row r="77" spans="2:16" ht="24" customHeight="1" thickBot="1" thickTop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136.07999999999998</v>
      </c>
      <c r="E79" s="12">
        <f>E80+E85+E113</f>
        <v>22091.94</v>
      </c>
      <c r="F79" s="12">
        <f>F80+F85+F113</f>
        <v>67370.41000000002</v>
      </c>
      <c r="G79" s="12">
        <f>G80+G85+G113</f>
        <v>325.27</v>
      </c>
      <c r="H79" s="12">
        <f aca="true" t="shared" si="8" ref="H79:O79">H80+H85+H113</f>
        <v>74454.27</v>
      </c>
      <c r="I79" s="12">
        <f t="shared" si="8"/>
        <v>1501.64</v>
      </c>
      <c r="J79" s="12">
        <f t="shared" si="8"/>
        <v>68170.68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234050.29000000004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60.59</v>
      </c>
      <c r="E85" s="12">
        <f>E86+E87+E88+E89+E90+E91+E92+E99</f>
        <v>22016.449999999997</v>
      </c>
      <c r="F85" s="12">
        <f>F86+F87+F88+F89+F90+F91+F92+F99</f>
        <v>67294.92000000001</v>
      </c>
      <c r="G85" s="12">
        <f>G86+G87+G88+G89+G90+G91+G92+G99</f>
        <v>249.78</v>
      </c>
      <c r="H85" s="12">
        <f aca="true" t="shared" si="12" ref="H85:O85">H86+H87+H88+H89+H90+H91+H92+H99</f>
        <v>74454.27</v>
      </c>
      <c r="I85" s="12">
        <f t="shared" si="12"/>
        <v>1501.64</v>
      </c>
      <c r="J85" s="12">
        <f t="shared" si="12"/>
        <v>68170.68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233748.33000000002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>
        <v>21788.94</v>
      </c>
      <c r="F88" s="12">
        <v>67119.1</v>
      </c>
      <c r="G88" s="12"/>
      <c r="H88" s="12">
        <v>74454.27</v>
      </c>
      <c r="I88" s="26">
        <v>1501.64</v>
      </c>
      <c r="J88" s="26">
        <v>68170.68</v>
      </c>
      <c r="K88" s="12"/>
      <c r="L88" s="12"/>
      <c r="M88" s="12"/>
      <c r="N88" s="12"/>
      <c r="O88" s="12"/>
      <c r="P88" s="12">
        <f t="shared" si="10"/>
        <v>233034.63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60.59</v>
      </c>
      <c r="E92" s="12">
        <f>E93+E94+E95+E96+E97+E98</f>
        <v>227.51000000000002</v>
      </c>
      <c r="F92" s="12">
        <f>F93+F94+F95+F96+F97+F98</f>
        <v>175.82</v>
      </c>
      <c r="G92" s="12">
        <f>G93+G94+G95+G96+G97+G98</f>
        <v>249.78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713.7</v>
      </c>
    </row>
    <row r="93" spans="2:16" ht="15">
      <c r="B93" s="13" t="s">
        <v>34</v>
      </c>
      <c r="C93" s="11">
        <v>2271</v>
      </c>
      <c r="D93" s="12"/>
      <c r="E93" s="12">
        <v>87.64</v>
      </c>
      <c r="F93" s="12">
        <v>73.03</v>
      </c>
      <c r="G93" s="12">
        <v>146.06</v>
      </c>
      <c r="H93" s="12"/>
      <c r="I93" s="12"/>
      <c r="J93" s="12"/>
      <c r="K93" s="12"/>
      <c r="L93" s="12"/>
      <c r="M93" s="12"/>
      <c r="N93" s="12"/>
      <c r="O93" s="12"/>
      <c r="P93" s="12">
        <f t="shared" si="10"/>
        <v>306.73</v>
      </c>
    </row>
    <row r="94" spans="2:16" ht="30">
      <c r="B94" s="13" t="s">
        <v>35</v>
      </c>
      <c r="C94" s="11">
        <v>2272</v>
      </c>
      <c r="D94" s="12"/>
      <c r="E94" s="12">
        <v>79.28</v>
      </c>
      <c r="F94" s="12">
        <v>39.64</v>
      </c>
      <c r="G94" s="12">
        <v>39.34</v>
      </c>
      <c r="H94" s="12"/>
      <c r="I94" s="12"/>
      <c r="J94" s="12"/>
      <c r="K94" s="12"/>
      <c r="L94" s="12"/>
      <c r="M94" s="12"/>
      <c r="N94" s="12"/>
      <c r="O94" s="12"/>
      <c r="P94" s="12">
        <f t="shared" si="10"/>
        <v>158.26</v>
      </c>
    </row>
    <row r="95" spans="2:16" ht="15">
      <c r="B95" s="13" t="s">
        <v>36</v>
      </c>
      <c r="C95" s="11">
        <v>2273</v>
      </c>
      <c r="D95" s="12">
        <v>60.59</v>
      </c>
      <c r="E95" s="12">
        <v>60.59</v>
      </c>
      <c r="F95" s="12">
        <v>63.15</v>
      </c>
      <c r="G95" s="12">
        <v>64.38</v>
      </c>
      <c r="H95" s="12"/>
      <c r="I95" s="12"/>
      <c r="J95" s="12"/>
      <c r="K95" s="12"/>
      <c r="L95" s="12"/>
      <c r="M95" s="12"/>
      <c r="N95" s="12"/>
      <c r="O95" s="12"/>
      <c r="P95" s="12">
        <f t="shared" si="10"/>
        <v>248.71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v>75.49</v>
      </c>
      <c r="E113" s="12">
        <v>75.49</v>
      </c>
      <c r="F113" s="12">
        <v>75.49</v>
      </c>
      <c r="G113" s="12">
        <v>75.49</v>
      </c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301.96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99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79" t="s">
        <v>2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2.5" customHeight="1" thickBot="1">
      <c r="B147" s="3" t="s">
        <v>3</v>
      </c>
      <c r="C147" s="4" t="s">
        <v>4</v>
      </c>
      <c r="D147" s="93" t="s">
        <v>5</v>
      </c>
      <c r="E147" s="88" t="s">
        <v>6</v>
      </c>
      <c r="F147" s="88" t="s">
        <v>7</v>
      </c>
      <c r="G147" s="88" t="s">
        <v>8</v>
      </c>
      <c r="H147" s="88" t="s">
        <v>9</v>
      </c>
      <c r="I147" s="88" t="s">
        <v>10</v>
      </c>
      <c r="J147" s="88" t="s">
        <v>11</v>
      </c>
      <c r="K147" s="88" t="s">
        <v>12</v>
      </c>
      <c r="L147" s="88" t="s">
        <v>13</v>
      </c>
      <c r="M147" s="88" t="s">
        <v>14</v>
      </c>
      <c r="N147" s="88" t="s">
        <v>15</v>
      </c>
      <c r="O147" s="88" t="s">
        <v>16</v>
      </c>
      <c r="P147" s="90" t="s">
        <v>100</v>
      </c>
    </row>
    <row r="148" spans="2:16" ht="16.5" thickBot="1" thickTop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7" t="s">
        <v>101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2:16" ht="15">
      <c r="B164" s="79" t="s">
        <v>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5.5" customHeight="1">
      <c r="B166" s="80"/>
      <c r="C166" s="81"/>
      <c r="D166" s="76" t="s">
        <v>102</v>
      </c>
      <c r="E166" s="76" t="s">
        <v>103</v>
      </c>
      <c r="F166" s="76" t="s">
        <v>104</v>
      </c>
      <c r="G166" s="76" t="s">
        <v>105</v>
      </c>
      <c r="H166" s="76" t="s">
        <v>106</v>
      </c>
      <c r="I166" s="76" t="s">
        <v>104</v>
      </c>
      <c r="J166" s="75" t="s">
        <v>107</v>
      </c>
      <c r="K166" s="75" t="s">
        <v>108</v>
      </c>
      <c r="L166" s="76" t="s">
        <v>104</v>
      </c>
      <c r="M166" s="75" t="s">
        <v>109</v>
      </c>
      <c r="N166" s="75" t="s">
        <v>110</v>
      </c>
      <c r="O166" s="76" t="s">
        <v>104</v>
      </c>
      <c r="P166" s="86"/>
    </row>
    <row r="167" spans="2:16" ht="20.25" customHeight="1">
      <c r="B167" s="82"/>
      <c r="C167" s="83"/>
      <c r="D167" s="84"/>
      <c r="E167" s="75"/>
      <c r="F167" s="76"/>
      <c r="G167" s="84"/>
      <c r="H167" s="75"/>
      <c r="I167" s="76"/>
      <c r="J167" s="84"/>
      <c r="K167" s="75"/>
      <c r="L167" s="76"/>
      <c r="M167" s="84"/>
      <c r="N167" s="75"/>
      <c r="O167" s="76"/>
      <c r="P167" s="87"/>
    </row>
    <row r="168" spans="2:16" ht="15">
      <c r="B168" s="32" t="s">
        <v>111</v>
      </c>
      <c r="C168" s="33">
        <v>300.99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300.99</v>
      </c>
      <c r="H173" s="55" t="s">
        <v>113</v>
      </c>
      <c r="I173" s="56">
        <f>F173+G168+G169+G170+G171+G172-H168-H169-H170-H171-H172</f>
        <v>300.99</v>
      </c>
      <c r="K173" s="55" t="s">
        <v>114</v>
      </c>
      <c r="L173" s="56">
        <f>I173+J168+J169+J170+J171+J172-K168-K169-K170-K171-K172</f>
        <v>300.99</v>
      </c>
      <c r="N173" s="55" t="s">
        <v>115</v>
      </c>
      <c r="O173" s="56">
        <f>L173+M168+M169+M170+M171+M172-N168-N169-N170-N171-N172</f>
        <v>300.99</v>
      </c>
    </row>
    <row r="174" spans="4:15" ht="23.25" customHeight="1">
      <c r="D174" s="75" t="s">
        <v>116</v>
      </c>
      <c r="E174" s="75" t="s">
        <v>117</v>
      </c>
      <c r="F174" s="76" t="s">
        <v>104</v>
      </c>
      <c r="G174" s="75" t="s">
        <v>118</v>
      </c>
      <c r="H174" s="75" t="s">
        <v>119</v>
      </c>
      <c r="I174" s="76" t="s">
        <v>104</v>
      </c>
      <c r="J174" s="75" t="s">
        <v>120</v>
      </c>
      <c r="K174" s="75" t="s">
        <v>121</v>
      </c>
      <c r="L174" s="76" t="s">
        <v>104</v>
      </c>
      <c r="M174" s="75" t="s">
        <v>122</v>
      </c>
      <c r="N174" s="75" t="s">
        <v>123</v>
      </c>
      <c r="O174" s="76" t="s">
        <v>104</v>
      </c>
    </row>
    <row r="175" spans="4:15" ht="24.75" customHeight="1">
      <c r="D175" s="75"/>
      <c r="E175" s="75"/>
      <c r="F175" s="76"/>
      <c r="G175" s="75"/>
      <c r="H175" s="75"/>
      <c r="I175" s="76"/>
      <c r="J175" s="75"/>
      <c r="K175" s="75"/>
      <c r="L175" s="76"/>
      <c r="M175" s="75"/>
      <c r="N175" s="75"/>
      <c r="O175" s="76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300.99</v>
      </c>
      <c r="H181" s="55" t="s">
        <v>125</v>
      </c>
      <c r="I181" s="56">
        <f>F181+G176+G177+G178+G179+G180-H176-H177-H178-H179-H180</f>
        <v>300.99</v>
      </c>
      <c r="K181" s="55" t="s">
        <v>126</v>
      </c>
      <c r="L181" s="56">
        <f>I181+J176+J177+J178+J179+J180-K176-K177-K178-K179-K180</f>
        <v>300.99</v>
      </c>
      <c r="N181" s="55" t="s">
        <v>127</v>
      </c>
      <c r="O181" s="56">
        <f>L181+M176+M177+M178+M179+M180-N176-N177-N178-N179-N180</f>
        <v>300.99</v>
      </c>
    </row>
    <row r="182" spans="4:15" ht="20.25" customHeight="1">
      <c r="D182" s="75" t="s">
        <v>128</v>
      </c>
      <c r="E182" s="75" t="s">
        <v>129</v>
      </c>
      <c r="F182" s="76" t="s">
        <v>104</v>
      </c>
      <c r="G182" s="75" t="s">
        <v>130</v>
      </c>
      <c r="H182" s="75" t="s">
        <v>131</v>
      </c>
      <c r="I182" s="76" t="s">
        <v>104</v>
      </c>
      <c r="J182" s="75" t="s">
        <v>132</v>
      </c>
      <c r="K182" s="75" t="s">
        <v>133</v>
      </c>
      <c r="L182" s="76" t="s">
        <v>104</v>
      </c>
      <c r="M182" s="75" t="s">
        <v>134</v>
      </c>
      <c r="N182" s="75" t="s">
        <v>135</v>
      </c>
      <c r="O182" s="76" t="s">
        <v>104</v>
      </c>
    </row>
    <row r="183" spans="4:15" ht="25.5" customHeight="1">
      <c r="D183" s="75"/>
      <c r="E183" s="75"/>
      <c r="F183" s="76"/>
      <c r="G183" s="75"/>
      <c r="H183" s="75"/>
      <c r="I183" s="76"/>
      <c r="J183" s="75"/>
      <c r="K183" s="75"/>
      <c r="L183" s="76"/>
      <c r="M183" s="75"/>
      <c r="N183" s="75"/>
      <c r="O183" s="76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300.99</v>
      </c>
      <c r="H189" s="55" t="s">
        <v>137</v>
      </c>
      <c r="I189" s="56">
        <f>F189+G184+G185+G186+G187+G188-H184-H185-H186-H187-H188</f>
        <v>300.99</v>
      </c>
      <c r="K189" s="55" t="s">
        <v>138</v>
      </c>
      <c r="L189" s="56">
        <f>I189+J184+J185+J186+J187+J188-K184-K185-K186-K187-K188</f>
        <v>300.99</v>
      </c>
      <c r="N189" s="55" t="s">
        <v>139</v>
      </c>
      <c r="O189" s="56">
        <f>L189+M184+M185+M186+M187+M188-N184-N185-N186-N187-N188</f>
        <v>300.99</v>
      </c>
    </row>
    <row r="190" spans="2:16" ht="15">
      <c r="B190" s="77" t="s">
        <v>140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2:16" ht="15">
      <c r="B191" s="79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0" t="s">
        <v>141</v>
      </c>
      <c r="C193" s="81"/>
      <c r="D193" s="75" t="s">
        <v>142</v>
      </c>
      <c r="E193" s="84" t="s">
        <v>143</v>
      </c>
      <c r="F193" s="67" t="s">
        <v>144</v>
      </c>
      <c r="G193" s="67" t="s">
        <v>145</v>
      </c>
      <c r="H193" s="67" t="s">
        <v>146</v>
      </c>
      <c r="I193" s="67" t="s">
        <v>147</v>
      </c>
      <c r="J193" s="67" t="s">
        <v>148</v>
      </c>
      <c r="K193" s="67" t="s">
        <v>149</v>
      </c>
      <c r="L193" s="67" t="s">
        <v>150</v>
      </c>
      <c r="M193" s="67" t="s">
        <v>151</v>
      </c>
      <c r="N193" s="67" t="s">
        <v>152</v>
      </c>
      <c r="O193" s="67" t="s">
        <v>153</v>
      </c>
      <c r="P193" s="69" t="s">
        <v>154</v>
      </c>
    </row>
    <row r="194" spans="2:16" ht="20.25" customHeight="1">
      <c r="B194" s="82"/>
      <c r="C194" s="83"/>
      <c r="D194" s="75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0"/>
    </row>
    <row r="195" spans="2:16" ht="15">
      <c r="B195" s="71" t="s">
        <v>155</v>
      </c>
      <c r="C195" s="72"/>
      <c r="D195" s="26"/>
      <c r="E195" s="60"/>
      <c r="F195" s="26"/>
      <c r="G195" s="26"/>
      <c r="H195" s="26"/>
      <c r="I195" s="26"/>
      <c r="J195" s="26">
        <v>9246.2</v>
      </c>
      <c r="K195" s="26"/>
      <c r="L195" s="26"/>
      <c r="M195" s="26"/>
      <c r="N195" s="26"/>
      <c r="O195" s="26"/>
      <c r="P195" s="26">
        <f>D195+E195+F195+G195+H195+I195+J195+K195+L195+M195+N195+O195</f>
        <v>9246.2</v>
      </c>
    </row>
    <row r="196" spans="2:16" ht="15">
      <c r="B196" s="65" t="s">
        <v>156</v>
      </c>
      <c r="C196" s="66"/>
      <c r="D196" s="56"/>
      <c r="E196" s="56"/>
      <c r="F196" s="56"/>
      <c r="G196" s="56"/>
      <c r="H196" s="56"/>
      <c r="I196" s="56"/>
      <c r="J196" s="56">
        <v>4600</v>
      </c>
      <c r="K196" s="56"/>
      <c r="L196" s="56"/>
      <c r="M196" s="56"/>
      <c r="N196" s="56"/>
      <c r="O196" s="56"/>
      <c r="P196" s="26">
        <f aca="true" t="shared" si="23" ref="P196:P216">D196+E196+F196+G196+H196+I196+J196+K196+L196+M196+N196+O196</f>
        <v>4600</v>
      </c>
    </row>
    <row r="197" spans="2:16" ht="15">
      <c r="B197" s="73" t="s">
        <v>157</v>
      </c>
      <c r="C197" s="74"/>
      <c r="D197" s="61"/>
      <c r="E197" s="56"/>
      <c r="F197" s="56"/>
      <c r="G197" s="56"/>
      <c r="H197" s="56"/>
      <c r="I197" s="56"/>
      <c r="J197" s="56">
        <v>1869</v>
      </c>
      <c r="K197" s="56"/>
      <c r="L197" s="56"/>
      <c r="M197" s="56"/>
      <c r="N197" s="56"/>
      <c r="O197" s="56"/>
      <c r="P197" s="26">
        <f t="shared" si="23"/>
        <v>1869</v>
      </c>
    </row>
    <row r="198" spans="2:16" ht="15">
      <c r="B198" s="65" t="s">
        <v>158</v>
      </c>
      <c r="C198" s="66"/>
      <c r="D198" s="56"/>
      <c r="E198" s="26"/>
      <c r="F198" s="26"/>
      <c r="G198" s="26"/>
      <c r="H198" s="26"/>
      <c r="I198" s="26"/>
      <c r="J198" s="26">
        <v>4500</v>
      </c>
      <c r="K198" s="26"/>
      <c r="L198" s="26"/>
      <c r="M198" s="26"/>
      <c r="N198" s="26"/>
      <c r="O198" s="26"/>
      <c r="P198" s="26">
        <f t="shared" si="23"/>
        <v>4500</v>
      </c>
    </row>
    <row r="199" spans="2:16" ht="15">
      <c r="B199" s="65"/>
      <c r="C199" s="66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5"/>
      <c r="C200" s="66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5"/>
      <c r="C201" s="66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5"/>
      <c r="C202" s="66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5"/>
      <c r="C203" s="66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5"/>
      <c r="C204" s="66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5"/>
      <c r="C205" s="66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3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3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2"/>
      <c r="C211" s="6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2"/>
      <c r="C212" s="63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2"/>
      <c r="C213" s="63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2"/>
      <c r="C214" s="63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2"/>
      <c r="C215" s="6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2"/>
      <c r="C216" s="6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4:16" ht="12.75">
      <c r="D217" s="56">
        <f>SUM(D195:D216)</f>
        <v>0</v>
      </c>
      <c r="E217" s="56">
        <f aca="true" t="shared" si="24" ref="E217:O217">SUM(E195:E216)</f>
        <v>0</v>
      </c>
      <c r="F217" s="56">
        <f t="shared" si="24"/>
        <v>0</v>
      </c>
      <c r="G217" s="56">
        <f t="shared" si="24"/>
        <v>0</v>
      </c>
      <c r="H217" s="56">
        <f t="shared" si="24"/>
        <v>0</v>
      </c>
      <c r="I217" s="56">
        <f t="shared" si="24"/>
        <v>0</v>
      </c>
      <c r="J217" s="56">
        <f t="shared" si="24"/>
        <v>20215.2</v>
      </c>
      <c r="K217" s="56">
        <f t="shared" si="24"/>
        <v>0</v>
      </c>
      <c r="L217" s="56">
        <f t="shared" si="24"/>
        <v>0</v>
      </c>
      <c r="M217" s="56">
        <f t="shared" si="24"/>
        <v>0</v>
      </c>
      <c r="N217" s="56">
        <f t="shared" si="24"/>
        <v>0</v>
      </c>
      <c r="O217" s="56">
        <f t="shared" si="24"/>
        <v>0</v>
      </c>
      <c r="P217" s="56">
        <f>SUM(P195:P216)</f>
        <v>20215.2</v>
      </c>
    </row>
    <row r="218" spans="2:16" ht="1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</row>
  </sheetData>
  <sheetProtection/>
  <mergeCells count="126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8:P218"/>
    <mergeCell ref="B210:C210"/>
    <mergeCell ref="B211:C211"/>
    <mergeCell ref="B212:C212"/>
    <mergeCell ref="B213:C213"/>
    <mergeCell ref="B214:C214"/>
    <mergeCell ref="B215:C2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dcterms:created xsi:type="dcterms:W3CDTF">2018-08-08T06:50:46Z</dcterms:created>
  <dcterms:modified xsi:type="dcterms:W3CDTF">2018-09-06T08:14:00Z</dcterms:modified>
  <cp:category/>
  <cp:version/>
  <cp:contentType/>
  <cp:contentStatus/>
</cp:coreProperties>
</file>